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2011 cotado e considerando uma vida útil de mais 06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<sst xmlns="http://schemas.openxmlformats.org/spreadsheetml/2006/main" count="294" uniqueCount="268">
  <si>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</si>
  <si>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</si>
  <si>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</si>
  <si>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</si>
  <si>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</si>
  <si>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</si>
  <si>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</si>
  <si>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</si>
  <si>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</si>
  <si>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</si>
  <si>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</si>
  <si>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</si>
  <si>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</si>
  <si>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</si>
  <si>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</si>
  <si>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</si>
  <si>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</si>
  <si>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</si>
  <si>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</si>
  <si>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</si>
  <si>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</si>
  <si>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</si>
  <si>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</si>
  <si>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</si>
  <si>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</si>
  <si>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</si>
  <si>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</si>
  <si>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</si>
  <si>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</si>
  <si>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</si>
  <si>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</si>
  <si>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</si>
  <si>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</si>
  <si>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</si>
  <si>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</si>
  <si>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</si>
  <si>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</si>
  <si>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</si>
  <si>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</si>
  <si>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</si>
  <si>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</si>
  <si>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</si>
  <si>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</si>
  <si>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</si>
  <si>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</si>
  <si>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</si>
  <si>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</si>
  <si>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</si>
  <si>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</si>
  <si>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</si>
  <si>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</si>
  <si>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</si>
  <si>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</si>
  <si>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</si>
  <si>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</si>
  <si>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</si>
  <si>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</si>
  <si>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</si>
  <si>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</si>
  <si>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</si>
  <si>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</si>
  <si>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</si>
  <si>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</si>
  <si>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</si>
  <si>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</si>
  <si>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</si>
  <si>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</si>
  <si>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</si>
  <si>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</si>
  <si>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</si>
  <si>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</si>
  <si>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</si>
  <si>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</si>
  <si>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</si>
  <si>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</si>
  <si>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</si>
  <si>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</si>
  <si>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</si>
  <si>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</si>
  <si>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</si>
  <si>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</si>
  <si>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</si>
  <si>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</si>
  <si>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</si>
  <si>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</si>
  <si>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</si>
  <si>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</si>
  <si>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</si>
  <si>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</si>
  <si>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</si>
  <si>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</si>
  <si>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</si>
  <si>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</si>
  <si>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</si>
  <si>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</si>
  <si>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</si>
  <si>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</si>
  <si>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</si>
  <si>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</si>
  <si>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</si>
  <si>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</si>
  <si>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</si>
  <si>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</si>
  <si>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</si>
  <si>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</si>
  <si>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</si>
  <si>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</si>
  <si>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</si>
  <si>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</si>
  <si>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</si>
  <si>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</si>
  <si>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</si>
  <si>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</si>
  <si>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</si>
  <si>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</si>
  <si>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</si>
  <si>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</si>
  <si>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</si>
  <si>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</si>
  <si>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</si>
  <si>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</si>
  <si>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</si>
  <si>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</si>
  <si>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</si>
  <si>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</si>
  <si>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</si>
  <si>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</si>
  <si>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</si>
  <si>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</si>
  <si>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</si>
  <si>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</si>
  <si>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</si>
  <si>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</si>
  <si>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</si>
  <si>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</si>
  <si>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</si>
  <si>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</si>
  <si>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</si>
  <si>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</si>
  <si>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</si>
  <si>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</si>
  <si>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</si>
  <si>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</si>
  <si>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</si>
  <si>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</si>
  <si>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</si>
  <si>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</si>
  <si>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</si>
  <si>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</si>
  <si>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</si>
  <si>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</si>
  <si>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</si>
  <si>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</si>
  <si>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</si>
  <si>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</si>
  <si>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</si>
  <si>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</si>
  <si>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</si>
  <si>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</si>
  <si>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</si>
  <si>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</si>
  <si>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</si>
  <si>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</si>
  <si>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</si>
  <si>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</si>
  <si>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</si>
  <si>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</si>
  <si>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</si>
  <si>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</si>
  <si>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</si>
  <si>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</si>
  <si>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</si>
  <si>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</si>
  <si>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</si>
  <si>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</si>
  <si>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</si>
  <si>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</si>
  <si>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</si>
  <si>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</si>
  <si>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</si>
  <si>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</si>
  <si>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</si>
  <si>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</si>
  <si>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</si>
  <si>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</si>
  <si>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</si>
  <si>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</si>
  <si>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</si>
  <si>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</si>
  <si>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</si>
  <si>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</si>
  <si>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</si>
  <si>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</si>
  <si>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</si>
  <si>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</si>
  <si>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</si>
  <si>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</si>
  <si>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</si>
  <si>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</si>
  <si>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</si>
  <si>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</si>
  <si>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</si>
  <si>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</si>
  <si>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</si>
  <si>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</si>
  <si>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</si>
  <si>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</si>
  <si>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</si>
  <si>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</si>
  <si>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</si>
  <si>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</si>
  <si>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</si>
  <si>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</si>
  <si>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</si>
  <si>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</si>
  <si>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</si>
  <si>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</si>
  <si>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</si>
  <si>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</si>
  <si>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</si>
  <si>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</si>
  <si>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</si>
  <si>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</si>
  <si>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</si>
  <si>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</si>
  <si>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</si>
  <si>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</si>
  <si>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</si>
  <si>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</si>
  <si>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</si>
  <si>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</si>
  <si>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</si>
  <si>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</si>
  <si>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</si>
  <si>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</si>
  <si>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</si>
  <si>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</si>
  <si>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</si>
  <si>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</si>
  <si>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</si>
  <si>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</si>
  <si>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</si>
  <si>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</si>
  <si>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</si>
  <si>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</si>
  <si>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</si>
  <si>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</si>
  <si>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</si>
  <si>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</si>
  <si>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</si>
  <si>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</si>
  <si>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</si>
  <si>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</si>
  <si>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</si>
  <si>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</si>
  <si>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</si>
  <si>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</si>
  <si>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</si>
  <si>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KOMBI</t>
  </si>
  <si>
    <t xml:space="preserve">Motorista Kombi </t>
  </si>
  <si>
    <t>CBO-7823-10</t>
  </si>
  <si>
    <t>Quantidade de condutores para o veículo =</t>
  </si>
  <si>
    <t>Quantidade de veículos =</t>
  </si>
  <si>
    <t>A empresa deverá realizar semanalmente a lavagem completa do veículo</t>
  </si>
  <si>
    <t>Consumo anual por veículo =</t>
  </si>
  <si>
    <t xml:space="preserve">   Consumo diário por veículo (sacos) =</t>
  </si>
  <si>
    <t>VEÍCULO</t>
  </si>
  <si>
    <t>Custo unitário do veículo 11 lugares (R$)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</si>
</sst>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zoomScaleSheetLayoutView="100" workbookViewId="0">
      <selection activeCell="G40" sqref="G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235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0.52731318600560473</v>
      </c>
      <c r="H10" s="65" t="s">
        <v>232</v>
      </c>
      <c r="I10" s="437">
        <f>F38*10</f>
        <v>70541.731353533076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7.1376692411459055E-3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223</v>
      </c>
      <c r="I12" s="381">
        <f>F38</f>
        <v>7054.1731353533078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3543.9023333333334</v>
      </c>
      <c r="G15" s="115">
        <f>F15/F$34</f>
        <v>0.53445085524675051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VEÍCULO</v>
      </c>
      <c r="D19" s="126"/>
      <c r="E19" s="91"/>
      <c r="F19" s="92">
        <f>'2-Dimensionamento'!G39</f>
        <v>621.29161720000002</v>
      </c>
      <c r="G19" s="127">
        <f>F19/F$34</f>
        <v>9.3696102470706755E-2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528</v>
      </c>
      <c r="G20" s="135">
        <f>F20/F$34</f>
        <v>7.9626926768284048E-2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5.9126612531213103E-2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5085.2579505333342</v>
      </c>
      <c r="G26" s="152">
        <f>F26/F34</f>
        <v>0.76690049701695462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1076.5079416666667</v>
      </c>
      <c r="G28" s="135">
        <f>F28/F$34</f>
        <v>0.16234662696319671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1545.6647966987748</v>
      </c>
      <c r="G32" s="152">
        <f>G28+G30</f>
        <v>0.23309950298304544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6630.922747232109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7054.1731353533078</v>
      </c>
      <c r="G38" s="570"/>
      <c r="H38" s="490">
        <f>F38/G42</f>
        <v>14.108346270706615</v>
      </c>
      <c r="I38" s="170" t="s">
        <v>231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228</v>
      </c>
      <c r="F40" s="598"/>
      <c r="G40" s="436">
        <f>'2-Dimensionamento'!F11</f>
        <v>25</v>
      </c>
      <c r="H40" s="576" t="s">
        <v>240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229</v>
      </c>
      <c r="F42" s="600"/>
      <c r="G42" s="436">
        <f>G40*20</f>
        <v>500</v>
      </c>
      <c r="H42" s="574">
        <f>F38/20</f>
        <v>352.70865676766539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230</v>
      </c>
      <c r="F44" s="69"/>
      <c r="G44" s="480">
        <f>G42*10</f>
        <v>5000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247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255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242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9" zoomScaleNormal="100" workbookViewId="0">
      <selection activeCell="C30" sqref="C30:F30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236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25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246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266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261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262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267</v>
      </c>
      <c r="D30" s="506"/>
      <c r="E30" s="506"/>
      <c r="F30" s="506"/>
      <c r="G30" s="393">
        <v>37831.33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72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257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243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211.20000000000002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236.44581249999999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173.64580470000001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256</v>
      </c>
      <c r="D39" s="508"/>
      <c r="E39" s="508"/>
      <c r="F39" s="508"/>
      <c r="G39" s="398">
        <f>G34+G35+G37</f>
        <v>621.29161720000002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245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239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233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244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234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20" zoomScale="110" zoomScaleNormal="110" workbookViewId="0">
      <selection activeCell="F29" sqref="F2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260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259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248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250</v>
      </c>
      <c r="B62" s="518"/>
      <c r="C62" s="518"/>
      <c r="D62" s="518"/>
      <c r="E62" s="518"/>
      <c r="F62" s="518"/>
      <c r="G62" s="367" t="s">
        <v>249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241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3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251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25" sqref="B25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237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252</v>
      </c>
      <c r="C11" s="285"/>
      <c r="D11" s="286"/>
      <c r="E11" s="286"/>
    </row>
    <row r="12" spans="2:5" ht="14.4" thickBot="1">
      <c r="B12" s="287" t="s">
        <v>264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253</v>
      </c>
      <c r="C15" s="285"/>
      <c r="D15" s="286"/>
      <c r="E15" s="286"/>
    </row>
    <row r="16" spans="2:5" ht="14.4" thickBot="1">
      <c r="B16" s="287" t="s">
        <v>264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265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263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254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31.526108333333337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1076.5079416666667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D7" sqref="D7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238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258</v>
      </c>
      <c r="C7" s="450">
        <v>2011</v>
      </c>
      <c r="D7" s="450">
        <v>11</v>
      </c>
      <c r="E7" s="471">
        <f>'2-Dimensionamento'!G30</f>
        <v>37831.33</v>
      </c>
      <c r="F7" s="31"/>
      <c r="G7" s="31"/>
      <c r="H7" s="39"/>
    </row>
    <row r="8" spans="1:8" ht="14.4">
      <c r="A8" s="461"/>
      <c r="B8" s="564" t="s">
        <v>218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219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220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221</v>
      </c>
      <c r="C11" s="565"/>
      <c r="D11" s="565"/>
      <c r="E11" s="491">
        <f>'2-Dimensionamento'!F11</f>
        <v>25</v>
      </c>
      <c r="F11" s="31"/>
      <c r="G11" s="31"/>
      <c r="H11" s="39"/>
    </row>
    <row r="12" spans="1:8" ht="15" thickBot="1">
      <c r="A12" s="461"/>
      <c r="B12" s="559" t="s">
        <v>222</v>
      </c>
      <c r="C12" s="560"/>
      <c r="D12" s="560"/>
      <c r="E12" s="473">
        <f>E11*E10</f>
        <v>500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227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224</v>
      </c>
      <c r="E19" s="452" t="s">
        <v>225</v>
      </c>
      <c r="F19" s="451" t="s">
        <v>226</v>
      </c>
      <c r="G19" s="554" t="s">
        <v>223</v>
      </c>
      <c r="H19" s="555"/>
    </row>
    <row r="20" spans="1:8">
      <c r="A20" s="457"/>
      <c r="B20" s="475" t="s">
        <v>227</v>
      </c>
      <c r="C20" s="421"/>
      <c r="D20" s="453">
        <v>5</v>
      </c>
      <c r="E20" s="454">
        <v>5.28</v>
      </c>
      <c r="F20" s="421">
        <f>E11</f>
        <v>25</v>
      </c>
      <c r="G20" s="556">
        <f>F20/D20*E20*20</f>
        <v>528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2023-01-06T18:58:05Z</dcterms:modified>
</cp:coreProperties>
</file>